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05" windowWidth="9345" windowHeight="4935" activeTab="0"/>
  </bookViews>
  <sheets>
    <sheet name="Starting Block Calculator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<sst xmlns="http://schemas.openxmlformats.org/spreadsheetml/2006/main" count="38" uniqueCount="25">
  <si>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Starting Block Distance Calculator</t>
  </si>
  <si>
    <t xml:space="preserve">Name : </t>
  </si>
  <si>
    <t>Date</t>
  </si>
  <si>
    <t>Back Length</t>
  </si>
  <si>
    <t>Inches</t>
  </si>
  <si>
    <t>Upper leg Length</t>
  </si>
  <si>
    <t>Lower Leg Length</t>
  </si>
  <si>
    <t>Arm Length</t>
  </si>
  <si>
    <t>Foot Length</t>
  </si>
  <si>
    <t>Front Block</t>
  </si>
  <si>
    <t>Degrees</t>
  </si>
  <si>
    <t>Rear Block optimum</t>
  </si>
  <si>
    <t>Bottom above shoulders V =</t>
  </si>
  <si>
    <t>Rear block optimum calculations</t>
  </si>
  <si>
    <t>Y =</t>
  </si>
  <si>
    <t>Z =</t>
  </si>
  <si>
    <t>X =</t>
  </si>
  <si>
    <t>W =</t>
  </si>
  <si>
    <t>C =</t>
  </si>
  <si>
    <t>deg</t>
  </si>
  <si>
    <t>A =</t>
  </si>
  <si>
    <t>Calculations - diagram required to understand references</t>
  </si>
  <si>
    <t>Insert the Athlete's name and measurements</t>
  </si>
  <si>
    <t>Starting Block distances from the start line and block angles</t>
  </si>
  <si>
    <t>For more details on this topic please select this link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</si>
</sst>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dd\-mmm\-yy_)"/>
    <numFmt numFmtId="166" formatCode="0.0_)"/>
    <numFmt numFmtId="167" formatCode="0.00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64" fontId="4" fillId="0" borderId="0" xfId="0" applyNumberFormat="1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7" fontId="6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>
      <alignment/>
    </xf>
    <xf numFmtId="164" fontId="4" fillId="0" borderId="0" xfId="0" applyNumberFormat="1" applyFont="1" applyAlignment="1" applyProtection="1">
      <alignment horizontal="right"/>
      <protection/>
    </xf>
    <xf numFmtId="164" fontId="6" fillId="0" borderId="0" xfId="0" applyNumberFormat="1" applyFont="1" applyAlignment="1" applyProtection="1">
      <alignment horizontal="right"/>
      <protection/>
    </xf>
    <xf numFmtId="164" fontId="6" fillId="2" borderId="0" xfId="0" applyNumberFormat="1" applyFont="1" applyFill="1" applyAlignment="1" applyProtection="1">
      <alignment horizontal="left"/>
      <protection locked="0"/>
    </xf>
    <xf numFmtId="164" fontId="6" fillId="2" borderId="0" xfId="0" applyNumberFormat="1" applyFont="1" applyFill="1" applyAlignment="1" applyProtection="1">
      <alignment horizontal="center"/>
      <protection locked="0"/>
    </xf>
    <xf numFmtId="166" fontId="6" fillId="2" borderId="0" xfId="0" applyNumberFormat="1" applyFont="1" applyFill="1" applyAlignment="1" applyProtection="1">
      <alignment horizontal="center"/>
      <protection locked="0"/>
    </xf>
    <xf numFmtId="166" fontId="6" fillId="3" borderId="0" xfId="0" applyNumberFormat="1" applyFont="1" applyFill="1" applyAlignment="1" applyProtection="1">
      <alignment horizontal="center"/>
      <protection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 applyProtection="1">
      <alignment horizontal="center"/>
      <protection/>
    </xf>
    <xf numFmtId="0" fontId="9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7</xdr:row>
      <xdr:rowOff>19050</xdr:rowOff>
    </xdr:from>
    <xdr:to>
      <xdr:col>7</xdr:col>
      <xdr:colOff>371475</xdr:colOff>
      <xdr:row>11</xdr:row>
      <xdr:rowOff>171450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38112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sprints/blockse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showGridLines="0" tabSelected="1" workbookViewId="0" topLeftCell="A1">
      <selection activeCell="B6" sqref="B6"/>
    </sheetView>
  </sheetViews>
  <sheetFormatPr defaultColWidth="9.140625" defaultRowHeight="12.75"/>
  <cols>
    <col min="2" max="2" width="20.00390625" style="0" customWidth="1"/>
    <col min="3" max="3" width="6.28125" style="0" customWidth="1"/>
    <col min="4" max="4" width="7.00390625" style="0" customWidth="1"/>
    <col min="5" max="5" width="8.140625" style="0" customWidth="1"/>
    <col min="6" max="6" width="6.7109375" style="0" customWidth="1"/>
  </cols>
  <sheetData>
    <row r="2" spans="1:7" ht="15.75">
      <c r="A2" s="8"/>
      <c r="B2" s="8"/>
      <c r="C2" s="11" t="s">
        <v>0</v>
      </c>
      <c r="D2" s="12"/>
      <c r="E2" s="12"/>
      <c r="F2" s="8"/>
      <c r="G2" s="8"/>
    </row>
    <row r="3" spans="1:7" ht="15.75">
      <c r="A3" s="8"/>
      <c r="B3" s="8"/>
      <c r="C3" s="9"/>
      <c r="D3" s="8"/>
      <c r="E3" s="8"/>
      <c r="F3" s="8"/>
      <c r="G3" s="8"/>
    </row>
    <row r="4" spans="1:7" ht="15.75">
      <c r="A4" s="8" t="s">
        <v>22</v>
      </c>
      <c r="B4" s="8"/>
      <c r="C4" s="9"/>
      <c r="D4" s="8"/>
      <c r="E4" s="8"/>
      <c r="F4" s="8"/>
      <c r="G4" s="8"/>
    </row>
    <row r="5" spans="1:7" ht="15.75">
      <c r="A5" s="8"/>
      <c r="B5" s="8"/>
      <c r="C5" s="8"/>
      <c r="D5" s="8"/>
      <c r="E5" s="8"/>
      <c r="F5" s="8"/>
      <c r="G5" s="8"/>
    </row>
    <row r="6" spans="1:7" ht="15.75">
      <c r="A6" s="9" t="s">
        <v>1</v>
      </c>
      <c r="B6" s="15"/>
      <c r="C6" s="8"/>
      <c r="D6" s="8"/>
      <c r="E6" s="14" t="s">
        <v>2</v>
      </c>
      <c r="F6" s="20">
        <f ca="1">TODAY()</f>
        <v>39829</v>
      </c>
      <c r="G6" s="20"/>
    </row>
    <row r="7" spans="1:7" ht="15.75">
      <c r="A7" s="8"/>
      <c r="B7" s="8"/>
      <c r="C7" s="8"/>
      <c r="D7" s="8"/>
      <c r="E7" s="8"/>
      <c r="F7" s="8"/>
      <c r="G7" s="8"/>
    </row>
    <row r="8" spans="1:7" ht="15.75">
      <c r="A8" s="8"/>
      <c r="B8" s="14" t="s">
        <v>3</v>
      </c>
      <c r="C8" s="8"/>
      <c r="D8" s="16">
        <v>18.5</v>
      </c>
      <c r="E8" s="9" t="s">
        <v>4</v>
      </c>
      <c r="F8" s="8"/>
      <c r="G8" s="8"/>
    </row>
    <row r="9" spans="1:7" ht="15.75">
      <c r="A9" s="8"/>
      <c r="B9" s="14" t="s">
        <v>5</v>
      </c>
      <c r="C9" s="8"/>
      <c r="D9" s="17">
        <v>16</v>
      </c>
      <c r="E9" s="9" t="s">
        <v>4</v>
      </c>
      <c r="F9" s="8"/>
      <c r="G9" s="8"/>
    </row>
    <row r="10" spans="1:7" ht="15.75">
      <c r="A10" s="8"/>
      <c r="B10" s="14" t="s">
        <v>6</v>
      </c>
      <c r="C10" s="8"/>
      <c r="D10" s="17">
        <v>19.5</v>
      </c>
      <c r="E10" s="9" t="s">
        <v>4</v>
      </c>
      <c r="F10" s="8"/>
      <c r="G10" s="8"/>
    </row>
    <row r="11" spans="1:7" ht="15.75">
      <c r="A11" s="8"/>
      <c r="B11" s="14" t="s">
        <v>7</v>
      </c>
      <c r="C11" s="8"/>
      <c r="D11" s="17">
        <v>21.5</v>
      </c>
      <c r="E11" s="9" t="s">
        <v>4</v>
      </c>
      <c r="F11" s="8"/>
      <c r="G11" s="8"/>
    </row>
    <row r="12" spans="1:7" ht="15.75">
      <c r="A12" s="8"/>
      <c r="B12" s="14" t="s">
        <v>8</v>
      </c>
      <c r="C12" s="8"/>
      <c r="D12" s="17">
        <v>8</v>
      </c>
      <c r="E12" s="9" t="s">
        <v>4</v>
      </c>
      <c r="F12" s="8"/>
      <c r="G12" s="8"/>
    </row>
    <row r="13" spans="1:7" ht="15.75">
      <c r="A13" s="8"/>
      <c r="B13" s="8"/>
      <c r="C13" s="8"/>
      <c r="D13" s="10"/>
      <c r="E13" s="8"/>
      <c r="F13" s="8"/>
      <c r="G13" s="8"/>
    </row>
    <row r="14" spans="1:7" ht="15.75">
      <c r="A14" s="9" t="s">
        <v>23</v>
      </c>
      <c r="B14" s="8"/>
      <c r="C14" s="8"/>
      <c r="D14" s="8"/>
      <c r="E14" s="8"/>
      <c r="F14" s="8"/>
      <c r="G14" s="8"/>
    </row>
    <row r="15" spans="1:7" ht="15.75">
      <c r="A15" s="8"/>
      <c r="C15" s="8"/>
      <c r="D15" s="8"/>
      <c r="E15" s="8"/>
      <c r="F15" s="8"/>
      <c r="G15" s="8"/>
    </row>
    <row r="16" spans="2:7" ht="15.75">
      <c r="B16" s="9" t="s">
        <v>9</v>
      </c>
      <c r="C16" s="18">
        <f>SQRT(D8^2-C33^2)-(D9*COS(+F16*PI()/180))+(D10*COS((90-F16)*PI()/180))-(D12*COS(+F16*PI()/180))</f>
        <v>21.03140530089982</v>
      </c>
      <c r="D16" s="9" t="s">
        <v>4</v>
      </c>
      <c r="E16" s="8"/>
      <c r="F16" s="18">
        <v>60</v>
      </c>
      <c r="G16" s="9" t="s">
        <v>10</v>
      </c>
    </row>
    <row r="17" spans="2:7" ht="15.75">
      <c r="B17" s="19"/>
      <c r="C17" s="8"/>
      <c r="D17" s="8"/>
      <c r="E17" s="8"/>
      <c r="F17" s="8"/>
      <c r="G17" s="8"/>
    </row>
    <row r="18" spans="2:7" ht="15.75">
      <c r="B18" s="9" t="s">
        <v>11</v>
      </c>
      <c r="C18" s="18">
        <f>F38+F37</f>
        <v>33.51025998685097</v>
      </c>
      <c r="D18" s="9" t="s">
        <v>4</v>
      </c>
      <c r="E18" s="8"/>
      <c r="F18" s="18">
        <f>60+C40-C41</f>
        <v>68.10567724852609</v>
      </c>
      <c r="G18" s="9" t="s">
        <v>10</v>
      </c>
    </row>
    <row r="20" spans="1:8" ht="12.75" customHeight="1">
      <c r="A20" s="3"/>
      <c r="B20" s="3"/>
      <c r="C20" s="3"/>
      <c r="D20" s="3"/>
      <c r="E20" s="3"/>
      <c r="F20" s="3"/>
      <c r="G20" s="3"/>
      <c r="H20" s="3"/>
    </row>
    <row r="21" spans="2:7" ht="15" customHeight="1">
      <c r="B21" s="21" t="s">
        <v>24</v>
      </c>
      <c r="C21" s="21"/>
      <c r="D21" s="21"/>
      <c r="E21" s="21"/>
      <c r="F21" s="21"/>
      <c r="G21" s="21"/>
    </row>
    <row r="22" ht="12.75">
      <c r="A22" s="1"/>
    </row>
    <row r="23" ht="12.75">
      <c r="F23" s="2"/>
    </row>
    <row r="31" spans="1:7" ht="12.75">
      <c r="A31" s="7" t="s">
        <v>21</v>
      </c>
      <c r="B31" s="3"/>
      <c r="C31" s="5"/>
      <c r="D31" s="4"/>
      <c r="E31" s="4"/>
      <c r="F31" s="5"/>
      <c r="G31" s="1"/>
    </row>
    <row r="32" spans="1:6" ht="12.75">
      <c r="A32" s="3"/>
      <c r="B32" s="3"/>
      <c r="C32" s="3"/>
      <c r="D32" s="3"/>
      <c r="E32" s="3"/>
      <c r="F32" s="3"/>
    </row>
    <row r="33" spans="1:6" ht="12.75">
      <c r="A33" s="4" t="s">
        <v>12</v>
      </c>
      <c r="B33" s="3"/>
      <c r="C33" s="6">
        <f>D9*SIN(+F16*PI()/180)+(D10*COS(+F16*PI()/180))+(D12*SIN(+F16*PI()/180))-D11</f>
        <v>9.034609690826528</v>
      </c>
      <c r="D33" s="4" t="s">
        <v>4</v>
      </c>
      <c r="F33" s="3"/>
    </row>
    <row r="34" spans="1:6" ht="12.75">
      <c r="A34" s="3"/>
      <c r="B34" s="3"/>
      <c r="C34" s="3"/>
      <c r="D34" s="3"/>
      <c r="E34" s="3"/>
      <c r="F34" s="3"/>
    </row>
    <row r="35" spans="1:6" ht="12.75">
      <c r="A35" s="4" t="s">
        <v>13</v>
      </c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2:7" ht="12.75">
      <c r="B37" s="13" t="s">
        <v>14</v>
      </c>
      <c r="C37" s="6">
        <f>D9*SIN(+F16*PI()/180)+(D10*COS(+F16*PI()/180))+(D12*SIN(+F16*PI()/180))</f>
        <v>30.534609690826528</v>
      </c>
      <c r="D37" s="4" t="s">
        <v>4</v>
      </c>
      <c r="E37" s="13" t="s">
        <v>15</v>
      </c>
      <c r="F37" s="6">
        <f>SQRT(D8^2-C33^2)</f>
        <v>16.143909927103266</v>
      </c>
      <c r="G37" s="4" t="s">
        <v>4</v>
      </c>
    </row>
    <row r="38" spans="2:7" ht="12.75">
      <c r="B38" s="13" t="s">
        <v>16</v>
      </c>
      <c r="C38" s="6">
        <f>SQRT((D12^2+D10^2+D9^2)-(2*SQRT(D12^2+D10^2)*D9*COS((120+(ATAN(D12/D10)/PI()*180))*PI()/180)))</f>
        <v>35.127660089576366</v>
      </c>
      <c r="D38" s="4" t="s">
        <v>4</v>
      </c>
      <c r="E38" s="13" t="s">
        <v>17</v>
      </c>
      <c r="F38" s="6">
        <f>SQRT(C38^2-C37^2)</f>
        <v>17.3663500597477</v>
      </c>
      <c r="G38" s="4" t="s">
        <v>4</v>
      </c>
    </row>
    <row r="39" spans="2:7" ht="12.75">
      <c r="B39" s="3"/>
      <c r="C39" s="3"/>
      <c r="D39" s="3"/>
      <c r="E39" s="3"/>
      <c r="F39" s="3"/>
      <c r="G39" s="3"/>
    </row>
    <row r="40" spans="2:7" ht="12.75">
      <c r="B40" s="13" t="s">
        <v>18</v>
      </c>
      <c r="C40" s="6">
        <f>ACOS(+C37/+C38)/PI()*180</f>
        <v>29.62875780051237</v>
      </c>
      <c r="D40" s="4" t="s">
        <v>19</v>
      </c>
      <c r="E40" s="3"/>
      <c r="F40" s="3"/>
      <c r="G40" s="3"/>
    </row>
    <row r="41" spans="2:7" ht="12.75">
      <c r="B41" s="13" t="s">
        <v>20</v>
      </c>
      <c r="C41" s="6">
        <f>ACOS((+(C38^2)+D9^2-(D12^2+D10^2))/(2*C38*D9))*180/PI()</f>
        <v>21.523080551986286</v>
      </c>
      <c r="D41" s="4" t="s">
        <v>19</v>
      </c>
      <c r="E41" s="3"/>
      <c r="F41" s="3"/>
      <c r="G41" s="3"/>
    </row>
  </sheetData>
  <sheetProtection password="CA77" sheet="1" objects="1" scenarios="1" selectLockedCells="1"/>
  <mergeCells count="2">
    <mergeCell ref="F6:G6"/>
    <mergeCell ref="B21:G21"/>
  </mergeCells>
  <hyperlinks>
    <hyperlink ref="B21" r:id="rId1" display="For more details on this topic please select this link"/>
  </hyperlinks>
  <printOptions/>
  <pageMargins left="0.75" right="0.75" top="1" bottom="1" header="0.5" footer="0.5"/>
  <pageSetup horizontalDpi="180" verticalDpi="180" orientation="portrait" paperSize="9" r:id="rId3"/>
  <headerFooter alignWithMargins="0">
    <oddFooter>&amp;L© Sports Coach 2001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Starting Blocks</dc:title>
  <dc:subject>Calculation of starting positions</dc:subject>
  <dc:creator>B Mackenzie</dc:creator>
  <cp:keywords>Blocks</cp:keywords>
  <dc:description/>
  <cp:lastModifiedBy>Brian Mackenzie</cp:lastModifiedBy>
  <cp:lastPrinted>2002-04-13T17:20:29Z</cp:lastPrinted>
  <dcterms:created xsi:type="dcterms:W3CDTF">2001-03-17T20:23:12Z</dcterms:created>
  <dcterms:modified xsi:type="dcterms:W3CDTF">2009-01-16T19:01:53Z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